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firstSheet="2" activeTab="6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<sst xmlns="http://schemas.openxmlformats.org/spreadsheetml/2006/main" count="554" uniqueCount="447">
  <si>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</si>
  <si>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</si>
  <si>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</si>
  <si>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</si>
  <si>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</si>
  <si>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</si>
  <si>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</si>
  <si>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</si>
  <si>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</si>
  <si>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</si>
  <si>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</si>
  <si>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</si>
  <si>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</si>
  <si>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</si>
  <si>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</si>
  <si>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</si>
  <si>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</si>
  <si>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</si>
  <si>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</si>
  <si>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</si>
  <si>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</si>
  <si>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</si>
  <si>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</si>
  <si>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</si>
  <si>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</si>
  <si>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</si>
  <si>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</si>
  <si>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</si>
  <si>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</si>
  <si>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</si>
  <si>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</si>
  <si>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</si>
  <si>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</si>
  <si>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</si>
  <si>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</si>
  <si>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</si>
  <si>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</si>
  <si>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</si>
  <si>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</si>
  <si>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</si>
  <si>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</si>
  <si>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</si>
  <si>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</si>
  <si>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</si>
  <si>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</si>
  <si>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</si>
  <si>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</si>
  <si>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</si>
  <si>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</si>
  <si>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</si>
  <si>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</si>
  <si>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</si>
  <si>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</si>
  <si>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</si>
  <si>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</si>
  <si>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</si>
  <si>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</si>
  <si>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</si>
  <si>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</si>
  <si>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</si>
  <si>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</si>
  <si>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</si>
  <si>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</si>
  <si>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</si>
  <si>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</si>
  <si>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</si>
  <si>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</si>
  <si>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</si>
  <si>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</si>
  <si>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</si>
  <si>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</si>
  <si>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</si>
  <si>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</si>
  <si>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</si>
  <si>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</si>
  <si>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</si>
  <si>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</si>
  <si>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</si>
  <si>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</si>
  <si>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</si>
  <si>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</si>
  <si>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</si>
  <si>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</si>
  <si>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</si>
  <si>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</si>
  <si>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</si>
  <si>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</si>
  <si>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</si>
  <si>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</si>
  <si>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</si>
  <si>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</si>
  <si>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</si>
  <si>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</si>
  <si>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</si>
  <si>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</si>
  <si>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</si>
  <si>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</si>
  <si>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</si>
  <si>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</si>
  <si>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</si>
  <si>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</si>
  <si>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</si>
  <si>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</si>
  <si>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</si>
  <si>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</si>
  <si>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</si>
  <si>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</si>
  <si>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</si>
  <si>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</si>
  <si>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</si>
  <si>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</si>
  <si>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</si>
  <si>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</si>
  <si>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</si>
  <si>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</si>
  <si>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</si>
  <si>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</si>
  <si>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</si>
  <si>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</si>
  <si>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</si>
  <si>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</si>
  <si>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</si>
  <si>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</si>
  <si>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</si>
  <si>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</si>
  <si>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</si>
  <si>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</si>
  <si>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</si>
  <si>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</si>
  <si>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</si>
  <si>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</si>
  <si>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</si>
  <si>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</si>
  <si>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</si>
  <si>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</si>
  <si>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</si>
  <si>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</si>
  <si>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</si>
  <si>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</si>
  <si>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</si>
  <si>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</si>
  <si>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</si>
  <si>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</si>
  <si>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</si>
  <si>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</si>
  <si>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</si>
  <si>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</si>
  <si>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</si>
  <si>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</si>
  <si>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</si>
  <si>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</si>
  <si>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</si>
  <si>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</si>
  <si>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</si>
  <si>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</si>
  <si>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</si>
  <si>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</si>
  <si>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</si>
  <si>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</si>
  <si>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</si>
  <si>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</si>
  <si>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</si>
  <si>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</si>
  <si>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</si>
  <si>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</si>
  <si>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</si>
  <si>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</si>
  <si>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</si>
  <si>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</si>
  <si>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</si>
  <si>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</si>
  <si>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</si>
  <si>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</si>
  <si>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</si>
  <si>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</si>
  <si>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</si>
  <si>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</si>
  <si>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</si>
  <si>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</si>
  <si>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</si>
  <si>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</si>
  <si>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</si>
  <si>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</si>
  <si>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</si>
  <si>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</si>
  <si>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</si>
  <si>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</si>
  <si>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</si>
  <si>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</si>
  <si>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</si>
  <si>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</si>
  <si>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</si>
  <si>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</si>
  <si>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</si>
  <si>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</si>
  <si>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</si>
  <si>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</si>
  <si>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</si>
  <si>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</si>
  <si>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</si>
  <si>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</si>
  <si>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</si>
  <si>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</si>
  <si>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</si>
  <si>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</si>
  <si>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</si>
  <si>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</si>
  <si>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</si>
  <si>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</si>
  <si>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</si>
  <si>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</si>
  <si>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</si>
  <si>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</si>
  <si>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</si>
  <si>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</si>
  <si>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</si>
  <si>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</si>
  <si>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</si>
  <si>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</si>
  <si>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</si>
  <si>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</si>
  <si>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</si>
  <si>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</si>
  <si>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</si>
  <si>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</si>
  <si>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</si>
  <si>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</si>
  <si>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</si>
  <si>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</si>
  <si>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</si>
  <si>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</si>
  <si>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</si>
  <si>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</si>
  <si>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</si>
  <si>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</si>
  <si>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</si>
  <si>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</si>
  <si>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</si>
  <si>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</si>
  <si>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</si>
  <si>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</si>
  <si>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</si>
  <si>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</si>
  <si>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</si>
  <si>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</si>
  <si>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</si>
  <si>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</si>
  <si>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</si>
  <si>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</si>
  <si>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</si>
  <si>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</si>
  <si>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</si>
  <si>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</si>
  <si>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</si>
  <si>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</si>
  <si>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</si>
  <si>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</si>
  <si>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</si>
  <si>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</si>
  <si>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</si>
  <si>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</si>
  <si>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</si>
  <si>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</si>
  <si>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</si>
  <si>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</si>
  <si>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</si>
  <si>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</si>
  <si>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</si>
  <si>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</si>
  <si>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</si>
  <si>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</si>
  <si>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</si>
  <si>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</si>
  <si>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</si>
  <si>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</si>
  <si>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</si>
  <si>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</si>
  <si>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</si>
  <si>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</si>
  <si>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</si>
  <si>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</si>
  <si>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</si>
  <si>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</si>
  <si>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</si>
  <si>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</si>
  <si>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</si>
  <si>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</si>
  <si>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</si>
  <si>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</si>
  <si>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</si>
  <si>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</si>
  <si>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</si>
  <si>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</si>
  <si>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</si>
  <si>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</si>
  <si>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</si>
  <si>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</si>
  <si>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</si>
  <si>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</si>
  <si>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</si>
  <si>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</si>
  <si>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</si>
  <si>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</si>
  <si>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</si>
  <si>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</si>
  <si>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</si>
  <si>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</si>
  <si>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</si>
  <si>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</si>
  <si>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</si>
  <si>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</si>
  <si>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</si>
  <si>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</si>
  <si>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</si>
  <si>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</si>
  <si>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</si>
  <si>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</si>
  <si>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</si>
  <si>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</si>
  <si>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</si>
  <si>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</si>
  <si>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</si>
  <si>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</si>
  <si>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</si>
  <si>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</si>
  <si>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</si>
  <si>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</si>
  <si>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</si>
  <si>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</si>
  <si>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</si>
  <si>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</si>
  <si>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</si>
  <si>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</si>
  <si>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</si>
  <si>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</si>
  <si>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</si>
  <si>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</si>
  <si>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</si>
  <si>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</si>
  <si>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</si>
  <si>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</si>
  <si>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</si>
  <si>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</si>
  <si>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</si>
  <si>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</si>
  <si>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</si>
  <si>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</si>
  <si>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</si>
  <si>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</si>
  <si>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</si>
  <si>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</si>
  <si>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</si>
  <si>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</si>
  <si>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</si>
  <si>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</si>
  <si>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</si>
  <si>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</si>
  <si>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</si>
  <si>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</si>
  <si>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</si>
  <si>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</si>
  <si>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</si>
  <si>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</si>
  <si>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</si>
  <si>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</si>
  <si>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</si>
  <si>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</si>
  <si>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</si>
  <si>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</si>
  <si>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</si>
  <si>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</si>
  <si>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</si>
  <si>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</si>
  <si>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</si>
  <si>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</si>
  <si>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</si>
  <si>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</si>
  <si>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</si>
  <si>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</si>
  <si>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</si>
  <si>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</si>
  <si>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</si>
  <si>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</si>
  <si>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</si>
  <si>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</si>
  <si>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</si>
  <si>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</si>
  <si>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</si>
  <si>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</si>
  <si>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</si>
  <si>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</si>
  <si>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</si>
  <si>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</si>
  <si>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</si>
  <si>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</si>
  <si>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</si>
  <si>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</si>
  <si>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</si>
  <si>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</si>
  <si>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</si>
  <si>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</si>
  <si>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</si>
  <si>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</si>
  <si>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</si>
  <si>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</si>
  <si>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</si>
  <si>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</si>
  <si>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</si>
  <si>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</si>
  <si>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</si>
  <si>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</si>
  <si>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</si>
  <si>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</si>
  <si>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</si>
  <si>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</si>
  <si>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</si>
  <si>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</si>
  <si>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</si>
  <si>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</si>
  <si>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</si>
  <si>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</si>
  <si>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</si>
  <si>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</si>
  <si>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</si>
  <si>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</si>
  <si>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</si>
  <si>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</si>
  <si>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</si>
  <si>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</si>
  <si>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</si>
  <si>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</si>
  <si>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</si>
  <si>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</si>
  <si>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</si>
  <si>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</si>
  <si>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</si>
  <si>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</si>
  <si>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</si>
  <si>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</si>
  <si>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</si>
  <si>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</si>
  <si>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</si>
  <si>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</si>
  <si>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2021      الى 31 / 3 / 2021    </t>
  </si>
  <si>
    <t xml:space="preserve">تقرير بالأصول الثابتة بتاريخ 31 /  3 /   2021م </t>
  </si>
  <si>
    <t>تقرير بالإلتزامات وصافي اًلأصول بتاريخ 31 /  3 /    2021م</t>
  </si>
  <si>
    <t xml:space="preserve">تقرير إيرادات ومصروفات البرامج والأنشطة المقيدة للفترة من 1 /  1 / 2021م      الى  31 / 3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</si>
</sst>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5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1</xdr:row>
      <xdr:rowOff>57149</xdr:rowOff>
    </xdr:from>
    <xdr:to>
      <xdr:col>9</xdr:col>
      <xdr:colOff>38100</xdr:colOff>
      <xdr:row>34</xdr:row>
      <xdr:rowOff>160020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980381900" y="232409"/>
          <a:ext cx="5615939" cy="5886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اسم لجنة التنمية: لجنة التنمية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الاجتماعية الأهلية بضراس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/>
            </a:rPr>
            <a:t>245758.66</a:t>
          </a:r>
          <a:r>
            <a:rPr lang="ar-SA" sz="1400"/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:1441/03/29هـ      ترخيص رقم 551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1441/03/29هـ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مركز ضراس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/>
            </a:rPr>
            <a:t>557282567</a:t>
          </a:r>
          <a:r>
            <a:rPr lang="ar-SA" sz="1400"/>
            <a:t> 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t0557282567@gmail.com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workbookViewId="0">
      <selection activeCell="J17" sqref="J17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245758.66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topLeftCell="A19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 x14ac:dyDescent="0.2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 x14ac:dyDescent="0.25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 x14ac:dyDescent="0.2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 x14ac:dyDescent="0.25"/>
    <row r="5" spans="2:14" ht="30.75" customHeight="1" thickTop="1" x14ac:dyDescent="0.2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 x14ac:dyDescent="0.3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4" workbookViewId="0">
      <selection activeCell="F8" sqref="F8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23.25" thickBot="1" x14ac:dyDescent="0.25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22.5" thickBot="1" x14ac:dyDescent="0.25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245000</v>
      </c>
      <c r="H10" s="219"/>
      <c r="I10" s="217"/>
      <c r="J10" s="219"/>
      <c r="K10" s="219"/>
      <c r="L10" s="219"/>
      <c r="N10" s="141">
        <f t="shared" si="0"/>
        <v>245000</v>
      </c>
      <c r="O10" s="141">
        <f t="shared" si="1"/>
        <v>0</v>
      </c>
      <c r="P10" s="141">
        <f t="shared" si="2"/>
        <v>245000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245000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245000</v>
      </c>
      <c r="O12" s="6">
        <f t="shared" si="1"/>
        <v>0</v>
      </c>
      <c r="P12" s="6">
        <f t="shared" si="2"/>
        <v>245000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245000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245000</v>
      </c>
      <c r="O26" s="9">
        <f t="shared" si="1"/>
        <v>0</v>
      </c>
      <c r="P26" s="9">
        <f t="shared" si="2"/>
        <v>245000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87" activePane="bottomRight" state="frozen"/>
      <selection pane="topRight" activeCell="M1" sqref="M1"/>
      <selection pane="bottomLeft" activeCell="A5" sqref="A5"/>
      <selection pane="bottomRight" activeCell="F245" sqref="F245"/>
    </sheetView>
  </sheetViews>
  <sheetFormatPr defaultRowHeight="14.25" x14ac:dyDescent="0.2"/>
  <cols>
    <col min="2" max="2" width="10.875" bestFit="1" customWidth="1"/>
    <col min="3" max="3" width="53.625" bestFit="1" customWidth="1"/>
    <col min="4" max="4" width="10.125" bestFit="1" customWidth="1"/>
    <col min="6" max="6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10312.700000000001</v>
      </c>
      <c r="E5" s="223">
        <f>E6</f>
        <v>312.7</v>
      </c>
      <c r="F5" s="224">
        <f>F210</f>
        <v>10000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312.7</v>
      </c>
      <c r="E6" s="226">
        <f>E7+E38+E134+E190</f>
        <v>312.7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312.7</v>
      </c>
      <c r="E134" s="226">
        <f>SUM(E135,E137,E144,E150,E155,E157,E159,E161,E163,E165,E167,E169,E171,E183)</f>
        <v>312.7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312.7</v>
      </c>
      <c r="E155" s="226">
        <f>E156</f>
        <v>312.7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312.7</v>
      </c>
      <c r="E156" s="226">
        <v>312.7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10000</v>
      </c>
      <c r="E210" s="228"/>
      <c r="F210" s="227">
        <f>SUM(F211,F249)</f>
        <v>10000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10000</v>
      </c>
      <c r="E211" s="232"/>
      <c r="F211" s="227">
        <f>SUM(F212,F214,F223,F232,F238)</f>
        <v>10000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10000</v>
      </c>
      <c r="E238" s="232"/>
      <c r="F238" s="227">
        <f>SUM(F239:F248)</f>
        <v>10000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10000</v>
      </c>
      <c r="E244" s="232"/>
      <c r="F244" s="227">
        <v>10000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10312.700000000001</v>
      </c>
      <c r="E293" s="243">
        <f>E5</f>
        <v>312.7</v>
      </c>
      <c r="F293" s="243">
        <f>F210</f>
        <v>10000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0" zoomScale="70" zoomScaleNormal="70" workbookViewId="0">
      <selection activeCell="E31" sqref="E31"/>
    </sheetView>
  </sheetViews>
  <sheetFormatPr defaultRowHeight="14.25" x14ac:dyDescent="0.2"/>
  <cols>
    <col min="3" max="3" width="41.75" customWidth="1"/>
    <col min="4" max="4" width="14" customWidth="1"/>
    <col min="5" max="5" width="12.625" customWidth="1"/>
    <col min="6" max="6" width="17.625" customWidth="1"/>
  </cols>
  <sheetData>
    <row r="2" spans="2:6" ht="20.25" x14ac:dyDescent="0.3">
      <c r="B2" s="284" t="s">
        <v>444</v>
      </c>
      <c r="C2" s="284"/>
      <c r="D2" s="284"/>
      <c r="E2" s="284"/>
      <c r="F2" s="284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03">
        <v>243517.36</v>
      </c>
      <c r="E7" s="204">
        <v>8517.36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243517.36</v>
      </c>
      <c r="E15" s="161">
        <f>SUM(E7:E14)</f>
        <v>8517.36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10">
        <v>8339</v>
      </c>
      <c r="E17" s="211">
        <v>8339</v>
      </c>
      <c r="F17" s="160"/>
    </row>
    <row r="18" spans="2:6" ht="21" customHeight="1" x14ac:dyDescent="0.2">
      <c r="B18" s="207">
        <v>122</v>
      </c>
      <c r="C18" s="208" t="s">
        <v>54</v>
      </c>
      <c r="D18" s="210"/>
      <c r="E18" s="211"/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8339</v>
      </c>
      <c r="E22" s="161">
        <f>SUM(E17:E21)</f>
        <v>8339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2" t="s">
        <v>425</v>
      </c>
      <c r="C33" s="283"/>
      <c r="D33" s="166">
        <f>D15+D22+D31</f>
        <v>251856.36</v>
      </c>
      <c r="E33" s="166">
        <f>E15+E22+E31</f>
        <v>16856.36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abSelected="1" topLeftCell="C16" zoomScale="96" zoomScaleNormal="96" workbookViewId="0">
      <selection activeCell="F32" sqref="F32"/>
    </sheetView>
  </sheetViews>
  <sheetFormatPr defaultRowHeight="14.25" x14ac:dyDescent="0.2"/>
  <cols>
    <col min="3" max="3" width="8.125" bestFit="1" customWidth="1"/>
    <col min="4" max="4" width="33.375" customWidth="1"/>
    <col min="5" max="5" width="10.25" bestFit="1" customWidth="1"/>
    <col min="6" max="6" width="12.375" bestFit="1" customWidth="1"/>
    <col min="7" max="7" width="23.375" customWidth="1"/>
  </cols>
  <sheetData>
    <row r="2" spans="3:7" ht="20.25" x14ac:dyDescent="0.3">
      <c r="C2" s="284" t="s">
        <v>445</v>
      </c>
      <c r="D2" s="284"/>
      <c r="E2" s="284"/>
      <c r="F2" s="284"/>
      <c r="G2" s="284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158">
        <v>5750</v>
      </c>
      <c r="F10" s="159">
        <v>5750</v>
      </c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5750</v>
      </c>
      <c r="F13" s="161">
        <f>SUM(F7:F12)</f>
        <v>5750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347.7</v>
      </c>
      <c r="F19" s="211">
        <v>35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347.7</v>
      </c>
      <c r="F22" s="161">
        <f>SUM(F15:F21)</f>
        <v>35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246006</v>
      </c>
      <c r="F25" s="204">
        <v>11006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-247.33999999999997</v>
      </c>
      <c r="F26" s="204">
        <v>65.36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245758.66</v>
      </c>
      <c r="F28" s="164">
        <f>SUM(F25:F27)</f>
        <v>11071.36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2" t="s">
        <v>433</v>
      </c>
      <c r="D30" s="283"/>
      <c r="E30" s="166">
        <f>E13+E22+E28</f>
        <v>251856.36000000002</v>
      </c>
      <c r="F30" s="166">
        <f>F13+F22+F28</f>
        <v>16856.36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5" t="s">
        <v>176</v>
      </c>
      <c r="C3" s="285"/>
      <c r="D3" s="285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C19" zoomScale="80" zoomScaleNormal="80" workbookViewId="0">
      <selection activeCell="H41" sqref="H41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10000</v>
      </c>
      <c r="E32" s="117"/>
      <c r="F32" s="123">
        <v>31105</v>
      </c>
      <c r="G32" s="126" t="s">
        <v>142</v>
      </c>
      <c r="H32" s="175">
        <f>'تقرير الايرادات والتبرعات '!G10</f>
        <v>245000</v>
      </c>
      <c r="J32" s="140">
        <f t="shared" si="0"/>
        <v>235000</v>
      </c>
      <c r="K32" s="244">
        <f>SUM(H33:H42)</f>
        <v>245000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>
        <v>50000</v>
      </c>
      <c r="J34" s="140">
        <f t="shared" si="0"/>
        <v>50000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10000</v>
      </c>
      <c r="E38" s="117"/>
      <c r="F38" s="124">
        <v>31105006</v>
      </c>
      <c r="G38" s="125" t="s">
        <v>154</v>
      </c>
      <c r="H38" s="175">
        <v>160000</v>
      </c>
      <c r="J38" s="140">
        <f t="shared" si="0"/>
        <v>150000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>
        <v>35000</v>
      </c>
      <c r="J39" s="140">
        <f t="shared" si="0"/>
        <v>35000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10000</v>
      </c>
      <c r="E48" s="119"/>
      <c r="F48" s="128"/>
      <c r="G48" s="50" t="s">
        <v>42</v>
      </c>
      <c r="H48" s="177">
        <f>H7+H8+H17+H26+H32+H43</f>
        <v>245000</v>
      </c>
      <c r="J48" s="51">
        <f>H48-D48</f>
        <v>235000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11006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246006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yosef</cp:lastModifiedBy>
  <cp:lastPrinted>2019-04-10T08:14:35Z</cp:lastPrinted>
  <dcterms:created xsi:type="dcterms:W3CDTF">2019-03-19T22:52:13Z</dcterms:created>
  <dcterms:modified xsi:type="dcterms:W3CDTF">2022-05-07T15:07:02Z</dcterms:modified>
</cp:coreProperties>
</file>